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1\docs\Рабочие документы\Экономическая служба\Кротиков Л.М\4 кв. 2022\Годовой 2022\Выложить\"/>
    </mc:Choice>
  </mc:AlternateContent>
  <xr:revisionPtr revIDLastSave="0" documentId="13_ncr:1_{4BC04CA0-4E2B-4635-ACAC-441DBA6DA060}" xr6:coauthVersionLast="47" xr6:coauthVersionMax="47" xr10:uidLastSave="{00000000-0000-0000-0000-000000000000}"/>
  <bookViews>
    <workbookView xWindow="-120" yWindow="-120" windowWidth="29040" windowHeight="15840" tabRatio="618" activeTab="1" xr2:uid="{00000000-000D-0000-FFFF-FFFF00000000}"/>
  </bookViews>
  <sheets>
    <sheet name="Приложение 1. Табл.1" sheetId="44" r:id="rId1"/>
    <sheet name="Приложение 1. Табл. 2" sheetId="45" r:id="rId2"/>
  </sheets>
  <definedNames>
    <definedName name="sub_1111" localSheetId="0">'Приложение 1. Табл.1'!$A$44</definedName>
    <definedName name="sub_2222" localSheetId="0">'Приложение 1. Табл.1'!$A$45</definedName>
    <definedName name="sub_3333" localSheetId="0">'Приложение 1. Табл.1'!$A$46</definedName>
    <definedName name="sub_4444" localSheetId="0">'Приложение 1. Табл.1'!$A$47</definedName>
    <definedName name="sub_5555" localSheetId="0">'Приложение 1. Табл.1'!#REF!</definedName>
    <definedName name="_xlnm.Print_Area" localSheetId="1">'Приложение 1. Табл. 2'!$A$1:$G$37</definedName>
    <definedName name="_xlnm.Print_Area" localSheetId="0">'Приложение 1. Табл.1'!$A$1:$P$51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45" l="1"/>
  <c r="D8" i="45"/>
  <c r="D7" i="45" l="1"/>
  <c r="D6" i="45" s="1"/>
  <c r="O25" i="44"/>
  <c r="M25" i="44"/>
  <c r="J25" i="44"/>
  <c r="H25" i="44"/>
  <c r="G25" i="44"/>
  <c r="I39" i="44"/>
  <c r="L39" i="44" s="1"/>
  <c r="N39" i="44" s="1"/>
  <c r="I40" i="44"/>
  <c r="L40" i="44" s="1"/>
  <c r="N40" i="44" s="1"/>
  <c r="I37" i="44"/>
  <c r="I36" i="44"/>
  <c r="I35" i="44"/>
  <c r="I34" i="44"/>
  <c r="I33" i="44"/>
  <c r="I32" i="44"/>
  <c r="I31" i="44"/>
  <c r="I30" i="44"/>
  <c r="I29" i="44"/>
  <c r="I28" i="44"/>
  <c r="I27" i="44"/>
  <c r="I26" i="44"/>
  <c r="E27" i="45"/>
  <c r="E26" i="45"/>
  <c r="E25" i="45"/>
  <c r="E24" i="45"/>
  <c r="E23" i="45"/>
  <c r="E22" i="45"/>
  <c r="E21" i="45"/>
  <c r="E20" i="45"/>
  <c r="E19" i="45"/>
  <c r="E18" i="45"/>
  <c r="E17" i="45"/>
  <c r="F17" i="45" s="1"/>
  <c r="E16" i="45"/>
  <c r="F16" i="45" s="1"/>
  <c r="E15" i="45"/>
  <c r="E14" i="45"/>
  <c r="E11" i="45"/>
  <c r="E10" i="45"/>
  <c r="E9" i="45"/>
  <c r="F27" i="45"/>
  <c r="F26" i="45"/>
  <c r="F25" i="45"/>
  <c r="F24" i="45"/>
  <c r="F23" i="45"/>
  <c r="F22" i="45"/>
  <c r="F21" i="45"/>
  <c r="F20" i="45"/>
  <c r="F19" i="45"/>
  <c r="F18" i="45"/>
  <c r="F15" i="45"/>
  <c r="F14" i="45"/>
  <c r="F11" i="45"/>
  <c r="F10" i="45"/>
  <c r="F9" i="45"/>
  <c r="C13" i="45"/>
  <c r="F13" i="45" s="1"/>
  <c r="E8" i="45" l="1"/>
  <c r="F8" i="45" s="1"/>
  <c r="E13" i="45"/>
  <c r="I38" i="44"/>
  <c r="L38" i="44" s="1"/>
  <c r="N38" i="44" s="1"/>
  <c r="L36" i="44"/>
  <c r="N36" i="44" s="1"/>
  <c r="L37" i="44"/>
  <c r="N37" i="44" s="1"/>
  <c r="L34" i="44"/>
  <c r="N34" i="44" s="1"/>
  <c r="L35" i="44"/>
  <c r="N35" i="44" s="1"/>
  <c r="L33" i="44"/>
  <c r="N33" i="44" s="1"/>
  <c r="L32" i="44"/>
  <c r="N32" i="44" s="1"/>
  <c r="L31" i="44"/>
  <c r="N31" i="44" s="1"/>
  <c r="L30" i="44"/>
  <c r="N30" i="44" s="1"/>
  <c r="L27" i="44"/>
  <c r="N27" i="44" s="1"/>
  <c r="L28" i="44"/>
  <c r="N28" i="44" s="1"/>
  <c r="L29" i="44"/>
  <c r="N29" i="44" s="1"/>
  <c r="I25" i="44" l="1"/>
  <c r="L26" i="44"/>
  <c r="L25" i="44" s="1"/>
  <c r="E12" i="45"/>
  <c r="F12" i="45" s="1"/>
  <c r="C7" i="45"/>
  <c r="C6" i="45" s="1"/>
  <c r="E7" i="45" l="1"/>
  <c r="E6" i="45" s="1"/>
  <c r="N26" i="44"/>
  <c r="N25" i="44" s="1"/>
  <c r="F7" i="45" l="1"/>
  <c r="F6" i="45"/>
</calcChain>
</file>

<file path=xl/sharedStrings.xml><?xml version="1.0" encoding="utf-8"?>
<sst xmlns="http://schemas.openxmlformats.org/spreadsheetml/2006/main" count="181" uniqueCount="140">
  <si>
    <t>(подпись)</t>
  </si>
  <si>
    <t>ВСЕГО,</t>
  </si>
  <si>
    <t>Справочно:</t>
  </si>
  <si>
    <t>Утверждаю</t>
  </si>
  <si>
    <t>год</t>
  </si>
  <si>
    <t>%</t>
  </si>
  <si>
    <t>план</t>
  </si>
  <si>
    <t>факт</t>
  </si>
  <si>
    <t>квартал</t>
  </si>
  <si>
    <t>1.</t>
  </si>
  <si>
    <t>Источник финансирования</t>
  </si>
  <si>
    <t>Причины отклонений</t>
  </si>
  <si>
    <t>Прочие собственные средства</t>
  </si>
  <si>
    <t>Кредиты</t>
  </si>
  <si>
    <t>Бюджетное финансирование</t>
  </si>
  <si>
    <t>Прочие привлеченные средства</t>
  </si>
  <si>
    <t>г.</t>
  </si>
  <si>
    <t>N </t>
  </si>
  <si>
    <t>Период реализации согласно инвестиционной программе, годы</t>
  </si>
  <si>
    <t>Срок ввода в эксплуатацию /выполнения мероприятия, год</t>
  </si>
  <si>
    <t>Стоимостная оценка инвестиций, млн. руб. без НДС</t>
  </si>
  <si>
    <t>Отклонения*(2)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</si>
  <si>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</si>
  <si>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</si>
  <si>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</si>
  <si>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прочее (указать)</t>
  </si>
  <si>
    <t>...</t>
  </si>
  <si>
    <t>NN </t>
  </si>
  <si>
    <t>млн. руб. без НДС</t>
  </si>
  <si>
    <t>План*(3)</t>
  </si>
  <si>
    <t>Факт*(2)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</si>
  <si>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</si>
  <si>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</si>
  <si>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</si>
  <si>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</si>
  <si>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</si>
  <si>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</si>
  <si>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</si>
  <si>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</si>
  <si>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</si>
  <si>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</si>
  <si>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</si>
  <si>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</si>
  <si>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</si>
  <si>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А.3.1</t>
  </si>
  <si>
    <t>Наименование источника</t>
  </si>
  <si>
    <t>Б.</t>
  </si>
  <si>
    <t>Привлеченные средства, в т.ч.:</t>
  </si>
  <si>
    <t>Б.1.</t>
  </si>
  <si>
    <t>Б.2.</t>
  </si>
  <si>
    <t>Займы</t>
  </si>
  <si>
    <t>Б.3.</t>
  </si>
  <si>
    <t>Б.3.1.</t>
  </si>
  <si>
    <t>В.</t>
  </si>
  <si>
    <t>Г.</t>
  </si>
  <si>
    <t>Прочие источники финансирования, в т.ч.:</t>
  </si>
  <si>
    <t>Г.1.</t>
  </si>
  <si>
    <t>Лизинг</t>
  </si>
  <si>
    <t>Д.</t>
  </si>
  <si>
    <t>Доход на инвестированный капитал*(5)</t>
  </si>
  <si>
    <t>Е.</t>
  </si>
  <si>
    <t>Возврат инвестированного капитала*(5)</t>
  </si>
  <si>
    <t>(указывается должность уполномоченного лица субъекта контроля (надзора)</t>
  </si>
  <si>
    <t>(инициалы, фамилия)</t>
  </si>
  <si>
    <t>М.П.</t>
  </si>
  <si>
    <t>об использовании инвестиционных ресурсов, включенных в регулируемые государством цены (тарифы) в сфере электроэнергетики/теплоснабжения</t>
  </si>
  <si>
    <t>            (дата составления)</t>
  </si>
  <si>
    <t>(указывается полное наименование органа государственного контроля (надзора)</t>
  </si>
  <si>
    <t>Наименование, реквизиты решения об установлении цен (тарифов)*(1)</t>
  </si>
  <si>
    <t>Таблица 1</t>
  </si>
  <si>
    <t>план *(3)</t>
  </si>
  <si>
    <t>факт *(4)</t>
  </si>
  <si>
    <t>Отклонения *(2)</t>
  </si>
  <si>
    <t>ОТЧЕТ</t>
  </si>
  <si>
    <t>    </t>
  </si>
  <si>
    <t> (указывается полное наименование субъекта контроля (надзора)</t>
  </si>
  <si>
    <t>за</t>
  </si>
  <si>
    <t xml:space="preserve">Наименование, дата утверждения инвестиционной программы, сведения о внесении изменений и внесенных изменениях в </t>
  </si>
  <si>
    <t xml:space="preserve">инвестиционную программу </t>
  </si>
  <si>
    <t>Решение об установлении цен (тарифов),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</si>
  <si>
    <t xml:space="preserve">*(1) </t>
  </si>
  <si>
    <t xml:space="preserve">*(2) </t>
  </si>
  <si>
    <t xml:space="preserve">*(3) </t>
  </si>
  <si>
    <t xml:space="preserve">*(4) </t>
  </si>
  <si>
    <t xml:space="preserve">*(5) </t>
  </si>
  <si>
    <t>Нарастающим итогом за год.</t>
  </si>
  <si>
    <t>В соответствии с утвержденной инвестиционной программой.</t>
  </si>
  <si>
    <t>В ценах отчетного года.</t>
  </si>
  <si>
    <t>При государственном регулировании цен (тарифов) с применением метода обеспечения доходности инвестированного капитала.</t>
  </si>
  <si>
    <t>Объем финансирования (отчетный год/квартал), 
млн. руб. без НДС</t>
  </si>
  <si>
    <t>Таблица 2</t>
  </si>
  <si>
    <t>ОАО "Рыбинская городская электросеть"</t>
  </si>
  <si>
    <t>2.</t>
  </si>
  <si>
    <t>3.</t>
  </si>
  <si>
    <t>4.</t>
  </si>
  <si>
    <t>5.</t>
  </si>
  <si>
    <t>6.</t>
  </si>
  <si>
    <t>7.</t>
  </si>
  <si>
    <t>8.</t>
  </si>
  <si>
    <t>Замена силовых трансформаторов со сроком службы 30 и более лет</t>
  </si>
  <si>
    <t>Приобретение автотранспортных средств</t>
  </si>
  <si>
    <t>-</t>
  </si>
  <si>
    <t>Генеральный директор</t>
  </si>
  <si>
    <t>ВСЕГО</t>
  </si>
  <si>
    <t>Р.Р. Асадов</t>
  </si>
  <si>
    <t>9.</t>
  </si>
  <si>
    <t>10.</t>
  </si>
  <si>
    <t>11.</t>
  </si>
  <si>
    <t>12.</t>
  </si>
  <si>
    <t>Осталось профинансировать по результатам отчетного периода *(4)</t>
  </si>
  <si>
    <t>Замена оборудования ТП-14</t>
  </si>
  <si>
    <t>Замена оборудования РП-3 с переводом нагрузок</t>
  </si>
  <si>
    <t>Установка КТП  взамен существующей ТП-115 с переводом нагрузок</t>
  </si>
  <si>
    <t>Установка  КТП  взамен существующей ТП-118 с переводом нагрузок</t>
  </si>
  <si>
    <t>Установка  КТП  взамен существующей ТП-133 с переводом нагрузок</t>
  </si>
  <si>
    <t>Установка  КТП  взамен существующей ТП-524 с переводом нагрузок</t>
  </si>
  <si>
    <t>Разработка проектно-сметной документации «Установка КТП взамен существующей КТП-59 с переводом нагрузок»</t>
  </si>
  <si>
    <t>Разработка проектно-сметной документации «Замена оборудования РУ-6 кВ РП-16 с переводом нагрузок»</t>
  </si>
  <si>
    <t>Разработка проектно-сметной документации «Замена оборудования ТП-378 РУ-6кВ, установка Т2, дооборудование РУ-0,4кВ с переводом нагрузок»</t>
  </si>
  <si>
    <t>Разработка проектно-сметной документации «Установка  КТП  взамен существующей КТП-50 с переводом нагрузок»</t>
  </si>
  <si>
    <t>в Департамент регулирования тарифов Ярославской области</t>
  </si>
  <si>
    <t>4 квартал</t>
  </si>
  <si>
    <t>полная стоимость*
(3)</t>
  </si>
  <si>
    <t>Стадия выполнения*
(2), %</t>
  </si>
  <si>
    <t>остаток *
(4) на начало отчетного года</t>
  </si>
  <si>
    <t>финансирование в отчетном периоде 
(год/ I - IV кв.)</t>
  </si>
  <si>
    <t>Наименование инвестиционного проекта/мероприятия, предусмотренного инвестиционной 
программой</t>
  </si>
  <si>
    <t>Повышение стоимости оборудования у производителей</t>
  </si>
  <si>
    <t>Дополнительно приобретены три автомобиля взамен отработавших свой ресурс</t>
  </si>
  <si>
    <t>Установка приборов учета на фидерах ТП, РП</t>
  </si>
  <si>
    <t>13.</t>
  </si>
  <si>
    <t>14.</t>
  </si>
  <si>
    <t>15.</t>
  </si>
  <si>
    <t>Технологическое присоединение энергопринимающих устройств потребителей максимальной мощностью до 15 кВт включительно</t>
  </si>
  <si>
    <t>Технологическое присоединение энергопринимающих устройств потребителей максимальной мощностью до 150 кВт включительно</t>
  </si>
  <si>
    <t>В размере фактической амортизации</t>
  </si>
  <si>
    <t>См. таблицу 1</t>
  </si>
  <si>
    <t>Приказ ДЖКХЭиРТ №465-п/ээ от 29.12.2021 г.</t>
  </si>
  <si>
    <t>" 10 "</t>
  </si>
  <si>
    <t>апреля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</si>
</sst>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р.&quot;;[Red]\-#,##0\ &quot;р.&quot;"/>
    <numFmt numFmtId="165" formatCode="0.000"/>
    <numFmt numFmtId="166" formatCode="_-* #,##0.00[$€-1]_-;\-* #,##0.00[$€-1]_-;_-* &quot;-&quot;??[$€-1]_-"/>
    <numFmt numFmtId="167" formatCode="0.0%"/>
    <numFmt numFmtId="168" formatCode="0;\-0;;@"/>
    <numFmt numFmtId="169" formatCode="0.000;\-0.000;;@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12"/>
      <name val="Arial"/>
      <family val="2"/>
      <charset val="204"/>
    </font>
    <font>
      <b/>
      <sz val="12"/>
      <color indexed="63"/>
      <name val="Arial"/>
      <family val="2"/>
      <charset val="204"/>
    </font>
    <font>
      <b/>
      <sz val="14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Arial Cyr"/>
      <charset val="204"/>
    </font>
    <font>
      <b/>
      <sz val="14"/>
      <name val="Arial Cyr"/>
      <charset val="204"/>
    </font>
    <font>
      <sz val="12"/>
      <color rgb="FF0000CC"/>
      <name val="Arial"/>
      <family val="2"/>
      <charset val="204"/>
    </font>
    <font>
      <b/>
      <sz val="12"/>
      <color rgb="FF0000CC"/>
      <name val="Arial"/>
      <family val="2"/>
      <charset val="204"/>
    </font>
    <font>
      <b/>
      <sz val="10"/>
      <name val="Arial Cyr"/>
      <charset val="204"/>
    </font>
    <font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5" fillId="0" borderId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166" fontId="15" fillId="0" borderId="3" xfId="3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165" fontId="0" fillId="0" borderId="0" xfId="0" applyNumberFormat="1" applyFill="1"/>
    <xf numFmtId="165" fontId="8" fillId="0" borderId="0" xfId="0" applyNumberFormat="1" applyFont="1" applyFill="1"/>
    <xf numFmtId="165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9" fontId="19" fillId="0" borderId="3" xfId="0" applyNumberFormat="1" applyFont="1" applyFill="1" applyBorder="1" applyAlignment="1">
      <alignment horizontal="right" vertical="center" wrapText="1" indent="1"/>
    </xf>
    <xf numFmtId="169" fontId="3" fillId="0" borderId="3" xfId="0" applyNumberFormat="1" applyFont="1" applyFill="1" applyBorder="1" applyAlignment="1">
      <alignment horizontal="right" vertical="center" wrapText="1" indent="1"/>
    </xf>
    <xf numFmtId="169" fontId="9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169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169" fontId="18" fillId="0" borderId="3" xfId="0" applyNumberFormat="1" applyFont="1" applyBorder="1" applyAlignment="1">
      <alignment horizontal="right" vertical="center" wrapText="1" indent="1"/>
    </xf>
    <xf numFmtId="165" fontId="19" fillId="0" borderId="3" xfId="0" applyNumberFormat="1" applyFont="1" applyBorder="1" applyAlignment="1">
      <alignment horizontal="right" vertical="center" wrapText="1" indent="1"/>
    </xf>
    <xf numFmtId="167" fontId="18" fillId="0" borderId="3" xfId="4" applyNumberFormat="1" applyFont="1" applyBorder="1" applyAlignment="1">
      <alignment horizontal="right" vertical="center" wrapText="1" indent="1"/>
    </xf>
    <xf numFmtId="167" fontId="19" fillId="0" borderId="3" xfId="4" applyNumberFormat="1" applyFont="1" applyBorder="1" applyAlignment="1">
      <alignment horizontal="right" vertical="center" wrapText="1" indent="1"/>
    </xf>
    <xf numFmtId="168" fontId="18" fillId="0" borderId="3" xfId="4" applyNumberFormat="1" applyFont="1" applyBorder="1" applyAlignment="1">
      <alignment horizontal="right" vertical="center" wrapText="1" indent="1"/>
    </xf>
    <xf numFmtId="165" fontId="18" fillId="0" borderId="3" xfId="0" applyNumberFormat="1" applyFont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wrapText="1"/>
    </xf>
    <xf numFmtId="0" fontId="20" fillId="0" borderId="0" xfId="0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9" fontId="18" fillId="0" borderId="3" xfId="0" applyNumberFormat="1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9" fontId="21" fillId="0" borderId="0" xfId="0" applyNumberFormat="1" applyFont="1" applyFill="1" applyBorder="1" applyAlignment="1">
      <alignment horizontal="right" vertical="center" wrapText="1" indent="1"/>
    </xf>
    <xf numFmtId="169" fontId="3" fillId="0" borderId="0" xfId="0" applyNumberFormat="1" applyFont="1" applyFill="1" applyBorder="1" applyAlignment="1">
      <alignment horizontal="right" vertical="center" wrapText="1" indent="1"/>
    </xf>
    <xf numFmtId="169" fontId="18" fillId="0" borderId="0" xfId="0" applyNumberFormat="1" applyFont="1" applyFill="1" applyBorder="1" applyAlignment="1">
      <alignment horizontal="right" vertical="center" wrapText="1" indent="1"/>
    </xf>
    <xf numFmtId="166" fontId="15" fillId="0" borderId="0" xfId="3" applyNumberFormat="1" applyFont="1" applyBorder="1" applyAlignment="1">
      <alignment vertical="center" wrapText="1"/>
    </xf>
    <xf numFmtId="167" fontId="22" fillId="0" borderId="3" xfId="0" applyNumberFormat="1" applyFont="1" applyFill="1" applyBorder="1" applyAlignment="1">
      <alignment horizontal="center" vertical="center" wrapText="1"/>
    </xf>
    <xf numFmtId="167" fontId="23" fillId="0" borderId="3" xfId="0" applyNumberFormat="1" applyFont="1" applyFill="1" applyBorder="1" applyAlignment="1">
      <alignment horizontal="center" vertical="center" wrapText="1"/>
    </xf>
    <xf numFmtId="169" fontId="22" fillId="0" borderId="3" xfId="0" applyNumberFormat="1" applyFont="1" applyFill="1" applyBorder="1" applyAlignment="1">
      <alignment horizontal="right" vertical="center" wrapText="1" indent="1"/>
    </xf>
    <xf numFmtId="169" fontId="22" fillId="0" borderId="3" xfId="0" applyNumberFormat="1" applyFont="1" applyBorder="1" applyAlignment="1">
      <alignment horizontal="right" vertical="center" wrapText="1" indent="1"/>
    </xf>
    <xf numFmtId="0" fontId="24" fillId="0" borderId="3" xfId="0" applyFont="1" applyBorder="1" applyAlignment="1">
      <alignment horizontal="center" vertical="center" wrapText="1"/>
    </xf>
    <xf numFmtId="165" fontId="17" fillId="0" borderId="0" xfId="0" applyNumberFormat="1" applyFont="1" applyFill="1"/>
    <xf numFmtId="0" fontId="17" fillId="0" borderId="0" xfId="0" applyFont="1" applyFill="1"/>
    <xf numFmtId="0" fontId="0" fillId="0" borderId="0" xfId="0" applyAlignment="1">
      <alignment horizontal="right" vertical="top" wrapText="1"/>
    </xf>
    <xf numFmtId="0" fontId="25" fillId="0" borderId="0" xfId="0" applyFont="1" applyFill="1"/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wrapText="1"/>
    </xf>
    <xf numFmtId="0" fontId="0" fillId="0" borderId="3" xfId="0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12" xfId="1" xr:uid="{00000000-0005-0000-0000-000001000000}"/>
    <cellStyle name="Обычный 3 2" xfId="2" xr:uid="{00000000-0005-0000-0000-000002000000}"/>
    <cellStyle name="Обычный 3 3 2" xfId="3" xr:uid="{00000000-0005-0000-0000-000003000000}"/>
    <cellStyle name="Процентный" xfId="4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1"/>
  <sheetViews>
    <sheetView zoomScale="60" zoomScaleNormal="60" workbookViewId="0">
      <pane xSplit="6" ySplit="25" topLeftCell="G26" activePane="bottomRight" state="frozen"/>
      <selection pane="topRight" activeCell="G1" sqref="G1"/>
      <selection pane="bottomLeft" activeCell="A26" sqref="A26"/>
      <selection pane="bottomRight" activeCell="C51" sqref="C51:M51"/>
    </sheetView>
  </sheetViews>
  <sheetFormatPr defaultRowHeight="12.75" x14ac:dyDescent="0.2"/>
  <cols>
    <col min="1" max="1" width="7.5703125" style="4" customWidth="1"/>
    <col min="2" max="2" width="38" style="4" customWidth="1"/>
    <col min="3" max="3" width="19.28515625" style="4" bestFit="1" customWidth="1"/>
    <col min="4" max="5" width="11.85546875" style="4" customWidth="1"/>
    <col min="6" max="9" width="16.7109375" style="4" customWidth="1"/>
    <col min="10" max="10" width="16.7109375" style="26" customWidth="1"/>
    <col min="11" max="15" width="16.7109375" style="4" customWidth="1"/>
    <col min="16" max="16" width="45" style="4" customWidth="1"/>
    <col min="17" max="17" width="13.5703125" style="4" bestFit="1" customWidth="1"/>
    <col min="18" max="16384" width="9.140625" style="4"/>
  </cols>
  <sheetData>
    <row r="1" spans="1:16" ht="18" x14ac:dyDescent="0.2">
      <c r="A1" s="3"/>
      <c r="B1" s="3"/>
      <c r="O1" s="82" t="s">
        <v>3</v>
      </c>
      <c r="P1" s="82"/>
    </row>
    <row r="2" spans="1:16" ht="20.25" customHeight="1" x14ac:dyDescent="0.25">
      <c r="A2" s="3"/>
      <c r="B2" s="3"/>
      <c r="C2" s="83"/>
      <c r="D2" s="83"/>
      <c r="K2" s="86" t="s">
        <v>102</v>
      </c>
      <c r="L2" s="86"/>
      <c r="M2" s="86"/>
      <c r="N2" s="86"/>
      <c r="O2" s="86"/>
      <c r="P2" s="86"/>
    </row>
    <row r="3" spans="1:16" ht="15" x14ac:dyDescent="0.2">
      <c r="A3" s="3"/>
      <c r="B3" s="3"/>
      <c r="C3" s="84"/>
      <c r="D3" s="84"/>
      <c r="K3" s="87" t="s">
        <v>62</v>
      </c>
      <c r="L3" s="87"/>
      <c r="M3" s="87"/>
      <c r="N3" s="87"/>
      <c r="O3" s="87"/>
      <c r="P3" s="87"/>
    </row>
    <row r="4" spans="1:16" ht="27" customHeight="1" x14ac:dyDescent="0.25">
      <c r="A4" s="3"/>
      <c r="B4" s="3"/>
      <c r="C4" s="5"/>
      <c r="D4" s="5"/>
      <c r="K4" s="88"/>
      <c r="L4" s="88"/>
      <c r="N4" s="89" t="s">
        <v>104</v>
      </c>
      <c r="O4" s="89"/>
      <c r="P4" s="89"/>
    </row>
    <row r="5" spans="1:16" ht="15" x14ac:dyDescent="0.2">
      <c r="A5" s="3"/>
      <c r="B5" s="3"/>
      <c r="C5" s="5"/>
      <c r="D5" s="5"/>
      <c r="K5" s="87" t="s">
        <v>0</v>
      </c>
      <c r="L5" s="87"/>
      <c r="M5" s="6"/>
      <c r="N5" s="90" t="s">
        <v>63</v>
      </c>
      <c r="O5" s="90"/>
      <c r="P5" s="90"/>
    </row>
    <row r="6" spans="1:16" ht="12.75" customHeight="1" x14ac:dyDescent="0.2">
      <c r="A6" s="3"/>
      <c r="B6" s="3"/>
      <c r="C6" s="7"/>
      <c r="K6" s="6"/>
      <c r="L6" s="6"/>
      <c r="M6" s="6"/>
      <c r="N6" s="6"/>
      <c r="O6" s="6"/>
      <c r="P6" s="6"/>
    </row>
    <row r="7" spans="1:16" ht="15.75" x14ac:dyDescent="0.2">
      <c r="A7" s="85"/>
      <c r="B7" s="85"/>
      <c r="C7" s="85"/>
      <c r="D7" s="85"/>
      <c r="K7" s="6"/>
      <c r="L7" s="6"/>
      <c r="M7" s="6"/>
      <c r="N7" s="6"/>
      <c r="O7" s="6"/>
      <c r="P7" s="9" t="s">
        <v>64</v>
      </c>
    </row>
    <row r="8" spans="1:16" ht="18" x14ac:dyDescent="0.25">
      <c r="A8" s="8"/>
      <c r="B8" s="8"/>
      <c r="C8" s="10" t="s">
        <v>73</v>
      </c>
      <c r="D8" s="79" t="s">
        <v>91</v>
      </c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11"/>
    </row>
    <row r="9" spans="1:16" ht="15.75" x14ac:dyDescent="0.2">
      <c r="A9" s="12" t="s">
        <v>74</v>
      </c>
      <c r="B9" s="12"/>
      <c r="C9" s="12"/>
      <c r="D9" s="80" t="s">
        <v>75</v>
      </c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16" ht="42" customHeight="1" x14ac:dyDescent="0.2">
      <c r="A10" s="12"/>
      <c r="B10" s="12"/>
      <c r="C10" s="12"/>
      <c r="D10" s="81" t="s">
        <v>65</v>
      </c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</row>
    <row r="11" spans="1:16" ht="18" x14ac:dyDescent="0.25">
      <c r="A11" s="13" t="s">
        <v>76</v>
      </c>
      <c r="B11" s="34" t="s">
        <v>121</v>
      </c>
      <c r="C11" s="39" t="s">
        <v>8</v>
      </c>
      <c r="D11" s="34">
        <v>2022</v>
      </c>
      <c r="E11" s="14" t="s">
        <v>16</v>
      </c>
      <c r="F11" s="14"/>
      <c r="G11" s="14"/>
      <c r="H11" s="14"/>
      <c r="I11" s="14"/>
      <c r="J11" s="27"/>
      <c r="K11" s="14"/>
      <c r="L11" s="14"/>
      <c r="M11" s="14"/>
      <c r="N11" s="14"/>
      <c r="O11" s="14"/>
    </row>
    <row r="12" spans="1:16" ht="18" x14ac:dyDescent="0.25">
      <c r="A12" s="13" t="s">
        <v>76</v>
      </c>
      <c r="B12" s="35">
        <v>2022</v>
      </c>
      <c r="C12" s="13" t="s">
        <v>4</v>
      </c>
      <c r="D12" s="13"/>
      <c r="E12" s="14"/>
      <c r="F12" s="14"/>
      <c r="G12" s="14"/>
      <c r="H12" s="14"/>
      <c r="I12" s="14"/>
      <c r="J12" s="27"/>
      <c r="K12" s="14"/>
      <c r="L12" s="14"/>
      <c r="M12" s="14"/>
      <c r="N12" s="14"/>
      <c r="O12" s="14"/>
    </row>
    <row r="13" spans="1:16" ht="20.25" customHeight="1" x14ac:dyDescent="0.25">
      <c r="A13" s="15" t="s">
        <v>138</v>
      </c>
      <c r="B13" s="32" t="s">
        <v>139</v>
      </c>
      <c r="C13" s="33">
        <v>2023</v>
      </c>
      <c r="D13" s="16" t="s">
        <v>16</v>
      </c>
      <c r="E13" s="14"/>
      <c r="F13" s="14"/>
      <c r="G13" s="14"/>
      <c r="H13" s="17"/>
      <c r="I13" s="100" t="s">
        <v>120</v>
      </c>
      <c r="J13" s="100"/>
      <c r="K13" s="100"/>
      <c r="L13" s="100"/>
      <c r="M13" s="100"/>
      <c r="N13" s="100"/>
      <c r="O13" s="100"/>
      <c r="P13" s="100"/>
    </row>
    <row r="14" spans="1:16" ht="15" x14ac:dyDescent="0.2">
      <c r="B14" s="3" t="s">
        <v>66</v>
      </c>
      <c r="F14" s="17"/>
      <c r="G14" s="17"/>
      <c r="I14" s="101" t="s">
        <v>67</v>
      </c>
      <c r="J14" s="101"/>
      <c r="K14" s="101"/>
      <c r="L14" s="101"/>
      <c r="M14" s="101"/>
      <c r="N14" s="101"/>
      <c r="O14" s="101"/>
      <c r="P14" s="101"/>
    </row>
    <row r="15" spans="1:16" ht="15" x14ac:dyDescent="0.2">
      <c r="B15" s="3"/>
      <c r="F15" s="17"/>
      <c r="G15" s="17"/>
      <c r="H15" s="17"/>
      <c r="I15" s="5"/>
      <c r="J15" s="28"/>
      <c r="K15" s="5"/>
      <c r="L15" s="5"/>
      <c r="M15" s="5"/>
      <c r="N15" s="5"/>
      <c r="O15" s="5"/>
    </row>
    <row r="16" spans="1:16" ht="25.5" customHeight="1" x14ac:dyDescent="0.25">
      <c r="A16" s="99" t="s">
        <v>68</v>
      </c>
      <c r="B16" s="99"/>
      <c r="C16" s="99"/>
      <c r="D16" s="99"/>
      <c r="E16" s="99"/>
      <c r="F16" s="98" t="s">
        <v>137</v>
      </c>
      <c r="G16" s="98"/>
      <c r="H16" s="98"/>
      <c r="I16" s="98"/>
      <c r="J16" s="98"/>
      <c r="K16" s="98"/>
      <c r="L16" s="98"/>
      <c r="M16" s="98"/>
      <c r="N16" s="98"/>
      <c r="O16" s="98"/>
      <c r="P16" s="98"/>
    </row>
    <row r="17" spans="1:17" ht="15" x14ac:dyDescent="0.2">
      <c r="A17" s="102" t="s">
        <v>77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</row>
    <row r="18" spans="1:17" ht="18" x14ac:dyDescent="0.2">
      <c r="A18" s="102" t="s">
        <v>78</v>
      </c>
      <c r="B18" s="102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</row>
    <row r="19" spans="1:17" ht="21.75" customHeight="1" x14ac:dyDescent="0.25">
      <c r="A19" s="3"/>
      <c r="B19" s="3"/>
      <c r="C19" s="3"/>
      <c r="D19" s="3"/>
      <c r="P19" s="18" t="s">
        <v>69</v>
      </c>
    </row>
    <row r="20" spans="1:17" ht="79.5" customHeight="1" x14ac:dyDescent="0.2">
      <c r="A20" s="92" t="s">
        <v>17</v>
      </c>
      <c r="B20" s="92" t="s">
        <v>126</v>
      </c>
      <c r="C20" s="92" t="s">
        <v>18</v>
      </c>
      <c r="D20" s="92" t="s">
        <v>19</v>
      </c>
      <c r="E20" s="92"/>
      <c r="F20" s="92" t="s">
        <v>123</v>
      </c>
      <c r="G20" s="92" t="s">
        <v>20</v>
      </c>
      <c r="H20" s="92"/>
      <c r="I20" s="92"/>
      <c r="J20" s="92"/>
      <c r="K20" s="92"/>
      <c r="L20" s="96" t="s">
        <v>72</v>
      </c>
      <c r="M20" s="96"/>
      <c r="N20" s="96"/>
      <c r="O20" s="96"/>
      <c r="P20" s="23" t="s">
        <v>11</v>
      </c>
      <c r="Q20" s="19"/>
    </row>
    <row r="21" spans="1:17" ht="18.75" customHeight="1" x14ac:dyDescent="0.2">
      <c r="A21" s="92"/>
      <c r="B21" s="92"/>
      <c r="C21" s="92"/>
      <c r="D21" s="92" t="s">
        <v>6</v>
      </c>
      <c r="E21" s="92" t="s">
        <v>7</v>
      </c>
      <c r="F21" s="95"/>
      <c r="G21" s="92" t="s">
        <v>122</v>
      </c>
      <c r="H21" s="92" t="s">
        <v>124</v>
      </c>
      <c r="I21" s="92" t="s">
        <v>125</v>
      </c>
      <c r="J21" s="92"/>
      <c r="K21" s="96" t="s">
        <v>109</v>
      </c>
      <c r="L21" s="92" t="s">
        <v>28</v>
      </c>
      <c r="M21" s="92" t="s">
        <v>22</v>
      </c>
      <c r="N21" s="92"/>
      <c r="O21" s="92"/>
      <c r="P21" s="93"/>
      <c r="Q21" s="19"/>
    </row>
    <row r="22" spans="1:17" ht="62.25" customHeight="1" x14ac:dyDescent="0.25">
      <c r="A22" s="92"/>
      <c r="B22" s="92"/>
      <c r="C22" s="92"/>
      <c r="D22" s="92"/>
      <c r="E22" s="92"/>
      <c r="F22" s="95"/>
      <c r="G22" s="95"/>
      <c r="H22" s="95"/>
      <c r="I22" s="92"/>
      <c r="J22" s="92"/>
      <c r="K22" s="96"/>
      <c r="L22" s="92"/>
      <c r="M22" s="92" t="s">
        <v>23</v>
      </c>
      <c r="N22" s="92" t="s">
        <v>24</v>
      </c>
      <c r="O22" s="92" t="s">
        <v>25</v>
      </c>
      <c r="P22" s="93"/>
      <c r="Q22" s="20"/>
    </row>
    <row r="23" spans="1:17" ht="75.75" customHeight="1" x14ac:dyDescent="0.2">
      <c r="A23" s="92"/>
      <c r="B23" s="92"/>
      <c r="C23" s="92"/>
      <c r="D23" s="92"/>
      <c r="E23" s="92"/>
      <c r="F23" s="95"/>
      <c r="G23" s="95"/>
      <c r="H23" s="95"/>
      <c r="I23" s="31" t="s">
        <v>70</v>
      </c>
      <c r="J23" s="56" t="s">
        <v>71</v>
      </c>
      <c r="K23" s="96"/>
      <c r="L23" s="97"/>
      <c r="M23" s="92"/>
      <c r="N23" s="92"/>
      <c r="O23" s="92"/>
      <c r="P23" s="93"/>
      <c r="Q23" s="19"/>
    </row>
    <row r="24" spans="1:17" ht="15" x14ac:dyDescent="0.2">
      <c r="A24" s="24"/>
      <c r="B24" s="23">
        <v>1</v>
      </c>
      <c r="C24" s="23">
        <v>2</v>
      </c>
      <c r="D24" s="23">
        <v>3</v>
      </c>
      <c r="E24" s="23">
        <v>4</v>
      </c>
      <c r="F24" s="23">
        <v>5</v>
      </c>
      <c r="G24" s="23">
        <v>6</v>
      </c>
      <c r="H24" s="23">
        <v>7</v>
      </c>
      <c r="I24" s="23">
        <v>8</v>
      </c>
      <c r="J24" s="23">
        <v>9</v>
      </c>
      <c r="K24" s="23">
        <v>10</v>
      </c>
      <c r="L24" s="23">
        <v>11</v>
      </c>
      <c r="M24" s="23">
        <v>12</v>
      </c>
      <c r="N24" s="23">
        <v>13</v>
      </c>
      <c r="O24" s="23">
        <v>14</v>
      </c>
      <c r="P24" s="23">
        <v>15</v>
      </c>
      <c r="Q24" s="19"/>
    </row>
    <row r="25" spans="1:17" s="55" customFormat="1" ht="38.25" customHeight="1" x14ac:dyDescent="0.25">
      <c r="A25" s="51"/>
      <c r="B25" s="52" t="s">
        <v>103</v>
      </c>
      <c r="C25" s="53">
        <v>2022</v>
      </c>
      <c r="D25" s="53">
        <v>2022</v>
      </c>
      <c r="E25" s="53">
        <v>2022</v>
      </c>
      <c r="F25" s="67">
        <v>1</v>
      </c>
      <c r="G25" s="36">
        <f>SUM(G26:G40)</f>
        <v>91.136999999999972</v>
      </c>
      <c r="H25" s="38">
        <f t="shared" ref="H25:O25" si="0">SUM(H26:H40)</f>
        <v>0</v>
      </c>
      <c r="I25" s="36">
        <f t="shared" si="0"/>
        <v>91.136999999999972</v>
      </c>
      <c r="J25" s="36">
        <f t="shared" si="0"/>
        <v>111.51811531999998</v>
      </c>
      <c r="K25" s="36"/>
      <c r="L25" s="36">
        <f t="shared" si="0"/>
        <v>20.381115320000003</v>
      </c>
      <c r="M25" s="36">
        <f t="shared" si="0"/>
        <v>0</v>
      </c>
      <c r="N25" s="36">
        <f t="shared" si="0"/>
        <v>3.3908653199999996</v>
      </c>
      <c r="O25" s="36">
        <f t="shared" si="0"/>
        <v>16.990250000000003</v>
      </c>
      <c r="P25" s="53" t="s">
        <v>101</v>
      </c>
      <c r="Q25" s="54"/>
    </row>
    <row r="26" spans="1:17" ht="45" x14ac:dyDescent="0.2">
      <c r="A26" s="24" t="s">
        <v>9</v>
      </c>
      <c r="B26" s="25" t="s">
        <v>99</v>
      </c>
      <c r="C26" s="23">
        <v>2022</v>
      </c>
      <c r="D26" s="23">
        <v>2022</v>
      </c>
      <c r="E26" s="23">
        <v>2022</v>
      </c>
      <c r="F26" s="66">
        <v>1</v>
      </c>
      <c r="G26" s="68">
        <v>3.3889999999999998</v>
      </c>
      <c r="H26" s="37">
        <v>0</v>
      </c>
      <c r="I26" s="57">
        <f>G26</f>
        <v>3.3889999999999998</v>
      </c>
      <c r="J26" s="68">
        <v>3.8814147000000001</v>
      </c>
      <c r="K26" s="37"/>
      <c r="L26" s="57">
        <f>J26-I26</f>
        <v>0.49241470000000032</v>
      </c>
      <c r="M26" s="37">
        <v>0</v>
      </c>
      <c r="N26" s="57">
        <f>L26-O26-M26</f>
        <v>0.49241470000000032</v>
      </c>
      <c r="O26" s="68">
        <v>0</v>
      </c>
      <c r="P26" s="22" t="s">
        <v>127</v>
      </c>
      <c r="Q26" s="19"/>
    </row>
    <row r="27" spans="1:17" ht="47.25" x14ac:dyDescent="0.2">
      <c r="A27" s="24" t="s">
        <v>92</v>
      </c>
      <c r="B27" s="25" t="s">
        <v>100</v>
      </c>
      <c r="C27" s="23">
        <v>2022</v>
      </c>
      <c r="D27" s="23">
        <v>2022</v>
      </c>
      <c r="E27" s="23">
        <v>2022</v>
      </c>
      <c r="F27" s="66">
        <v>1</v>
      </c>
      <c r="G27" s="68">
        <v>6.9450000000000003</v>
      </c>
      <c r="H27" s="37">
        <v>0</v>
      </c>
      <c r="I27" s="57">
        <f t="shared" ref="I27:I40" si="1">G27</f>
        <v>6.9450000000000003</v>
      </c>
      <c r="J27" s="68">
        <v>19.831288319999999</v>
      </c>
      <c r="K27" s="37"/>
      <c r="L27" s="57">
        <f>J27-I27</f>
        <v>12.886288319999998</v>
      </c>
      <c r="M27" s="37">
        <v>0</v>
      </c>
      <c r="N27" s="57">
        <f t="shared" ref="N27:N37" si="2">L27-O27</f>
        <v>-0.22621168000000225</v>
      </c>
      <c r="O27" s="68">
        <v>13.112500000000001</v>
      </c>
      <c r="P27" s="22" t="s">
        <v>128</v>
      </c>
      <c r="Q27" s="19"/>
    </row>
    <row r="28" spans="1:17" ht="15.75" x14ac:dyDescent="0.2">
      <c r="A28" s="24" t="s">
        <v>93</v>
      </c>
      <c r="B28" s="25" t="s">
        <v>110</v>
      </c>
      <c r="C28" s="23">
        <v>2022</v>
      </c>
      <c r="D28" s="23">
        <v>2022</v>
      </c>
      <c r="E28" s="23">
        <v>2022</v>
      </c>
      <c r="F28" s="66">
        <v>1</v>
      </c>
      <c r="G28" s="68">
        <v>8.016</v>
      </c>
      <c r="H28" s="37">
        <v>0</v>
      </c>
      <c r="I28" s="57">
        <f t="shared" si="1"/>
        <v>8.016</v>
      </c>
      <c r="J28" s="68">
        <v>6.9722137799999997</v>
      </c>
      <c r="K28" s="37"/>
      <c r="L28" s="57">
        <f>J28-I28</f>
        <v>-1.0437862200000003</v>
      </c>
      <c r="M28" s="37">
        <v>0</v>
      </c>
      <c r="N28" s="57">
        <f t="shared" si="2"/>
        <v>-1.0437862200000003</v>
      </c>
      <c r="O28" s="68">
        <v>0</v>
      </c>
      <c r="P28" s="22"/>
      <c r="Q28" s="19"/>
    </row>
    <row r="29" spans="1:17" ht="60" x14ac:dyDescent="0.2">
      <c r="A29" s="24" t="s">
        <v>94</v>
      </c>
      <c r="B29" s="25" t="s">
        <v>117</v>
      </c>
      <c r="C29" s="23">
        <v>2022</v>
      </c>
      <c r="D29" s="23">
        <v>2022</v>
      </c>
      <c r="E29" s="23">
        <v>2022</v>
      </c>
      <c r="F29" s="66">
        <v>1</v>
      </c>
      <c r="G29" s="68">
        <v>7.0999999999999994E-2</v>
      </c>
      <c r="H29" s="37">
        <v>0</v>
      </c>
      <c r="I29" s="57">
        <f t="shared" si="1"/>
        <v>7.0999999999999994E-2</v>
      </c>
      <c r="J29" s="68">
        <v>7.083333E-2</v>
      </c>
      <c r="K29" s="37"/>
      <c r="L29" s="57">
        <f>J29-I29</f>
        <v>-1.6666999999999377E-4</v>
      </c>
      <c r="M29" s="37">
        <v>0</v>
      </c>
      <c r="N29" s="57">
        <f t="shared" si="2"/>
        <v>-1.6666999999999377E-4</v>
      </c>
      <c r="O29" s="68">
        <v>0</v>
      </c>
      <c r="P29" s="22"/>
      <c r="Q29" s="19"/>
    </row>
    <row r="30" spans="1:17" ht="30" x14ac:dyDescent="0.2">
      <c r="A30" s="24" t="s">
        <v>95</v>
      </c>
      <c r="B30" s="25" t="s">
        <v>111</v>
      </c>
      <c r="C30" s="23">
        <v>2022</v>
      </c>
      <c r="D30" s="23">
        <v>2022</v>
      </c>
      <c r="E30" s="23">
        <v>2022</v>
      </c>
      <c r="F30" s="66">
        <v>1</v>
      </c>
      <c r="G30" s="68">
        <v>18.908999999999999</v>
      </c>
      <c r="H30" s="37">
        <v>0</v>
      </c>
      <c r="I30" s="57">
        <f t="shared" si="1"/>
        <v>18.908999999999999</v>
      </c>
      <c r="J30" s="68">
        <v>18.90912681</v>
      </c>
      <c r="K30" s="37"/>
      <c r="L30" s="57">
        <f>J30-I30</f>
        <v>1.2681000000114295E-4</v>
      </c>
      <c r="M30" s="37">
        <v>0</v>
      </c>
      <c r="N30" s="57">
        <f t="shared" si="2"/>
        <v>1.2681000000114295E-4</v>
      </c>
      <c r="O30" s="68">
        <v>0</v>
      </c>
      <c r="P30" s="22"/>
      <c r="Q30" s="19"/>
    </row>
    <row r="31" spans="1:17" ht="45" x14ac:dyDescent="0.2">
      <c r="A31" s="24" t="s">
        <v>96</v>
      </c>
      <c r="B31" s="25" t="s">
        <v>112</v>
      </c>
      <c r="C31" s="23">
        <v>2022</v>
      </c>
      <c r="D31" s="23">
        <v>2022</v>
      </c>
      <c r="E31" s="23">
        <v>2022</v>
      </c>
      <c r="F31" s="66">
        <v>1</v>
      </c>
      <c r="G31" s="68">
        <v>4.3600000000000003</v>
      </c>
      <c r="H31" s="37">
        <v>0</v>
      </c>
      <c r="I31" s="57">
        <f t="shared" si="1"/>
        <v>4.3600000000000003</v>
      </c>
      <c r="J31" s="68">
        <v>4.4722675299999999</v>
      </c>
      <c r="K31" s="37"/>
      <c r="L31" s="57">
        <f t="shared" ref="L31:L40" si="3">J31-I31</f>
        <v>0.11226752999999956</v>
      </c>
      <c r="M31" s="37">
        <v>0</v>
      </c>
      <c r="N31" s="57">
        <f t="shared" si="2"/>
        <v>0.11226752999999956</v>
      </c>
      <c r="O31" s="68">
        <v>0</v>
      </c>
      <c r="P31" s="22" t="s">
        <v>127</v>
      </c>
      <c r="Q31" s="19"/>
    </row>
    <row r="32" spans="1:17" ht="45" x14ac:dyDescent="0.2">
      <c r="A32" s="24" t="s">
        <v>97</v>
      </c>
      <c r="B32" s="25" t="s">
        <v>113</v>
      </c>
      <c r="C32" s="23">
        <v>2022</v>
      </c>
      <c r="D32" s="23">
        <v>2022</v>
      </c>
      <c r="E32" s="23">
        <v>2022</v>
      </c>
      <c r="F32" s="66">
        <v>1</v>
      </c>
      <c r="G32" s="68">
        <v>4.2089999999999996</v>
      </c>
      <c r="H32" s="37">
        <v>0</v>
      </c>
      <c r="I32" s="57">
        <f t="shared" si="1"/>
        <v>4.2089999999999996</v>
      </c>
      <c r="J32" s="68">
        <v>4.3007260900000004</v>
      </c>
      <c r="K32" s="37"/>
      <c r="L32" s="57">
        <f t="shared" si="3"/>
        <v>9.172609000000076E-2</v>
      </c>
      <c r="M32" s="37">
        <v>0</v>
      </c>
      <c r="N32" s="57">
        <f t="shared" si="2"/>
        <v>9.172609000000076E-2</v>
      </c>
      <c r="O32" s="68">
        <v>0</v>
      </c>
      <c r="P32" s="22" t="s">
        <v>127</v>
      </c>
      <c r="Q32" s="19"/>
    </row>
    <row r="33" spans="1:17" ht="45" x14ac:dyDescent="0.2">
      <c r="A33" s="24" t="s">
        <v>98</v>
      </c>
      <c r="B33" s="25" t="s">
        <v>114</v>
      </c>
      <c r="C33" s="23">
        <v>2022</v>
      </c>
      <c r="D33" s="23">
        <v>2022</v>
      </c>
      <c r="E33" s="23">
        <v>2022</v>
      </c>
      <c r="F33" s="66">
        <v>1</v>
      </c>
      <c r="G33" s="68">
        <v>5.9889999999999999</v>
      </c>
      <c r="H33" s="37">
        <v>0</v>
      </c>
      <c r="I33" s="57">
        <f t="shared" si="1"/>
        <v>5.9889999999999999</v>
      </c>
      <c r="J33" s="68">
        <v>6.0424655700000001</v>
      </c>
      <c r="K33" s="37"/>
      <c r="L33" s="57">
        <f t="shared" si="3"/>
        <v>5.3465570000000184E-2</v>
      </c>
      <c r="M33" s="37">
        <v>0</v>
      </c>
      <c r="N33" s="57">
        <f t="shared" si="2"/>
        <v>5.3465570000000184E-2</v>
      </c>
      <c r="O33" s="68">
        <v>0</v>
      </c>
      <c r="P33" s="22" t="s">
        <v>127</v>
      </c>
      <c r="Q33" s="19"/>
    </row>
    <row r="34" spans="1:17" ht="75" x14ac:dyDescent="0.2">
      <c r="A34" s="24" t="s">
        <v>105</v>
      </c>
      <c r="B34" s="25" t="s">
        <v>118</v>
      </c>
      <c r="C34" s="23">
        <v>2022</v>
      </c>
      <c r="D34" s="23">
        <v>2022</v>
      </c>
      <c r="E34" s="23">
        <v>2022</v>
      </c>
      <c r="F34" s="66">
        <v>1</v>
      </c>
      <c r="G34" s="68">
        <v>4.5999999999999999E-2</v>
      </c>
      <c r="H34" s="37">
        <v>0</v>
      </c>
      <c r="I34" s="57">
        <f t="shared" si="1"/>
        <v>4.5999999999999999E-2</v>
      </c>
      <c r="J34" s="68">
        <v>4.5833329999999999E-2</v>
      </c>
      <c r="K34" s="37"/>
      <c r="L34" s="57">
        <f t="shared" si="3"/>
        <v>-1.6667000000000071E-4</v>
      </c>
      <c r="M34" s="37">
        <v>0</v>
      </c>
      <c r="N34" s="57">
        <f t="shared" si="2"/>
        <v>-1.6667000000000071E-4</v>
      </c>
      <c r="O34" s="68">
        <v>0</v>
      </c>
      <c r="P34" s="22"/>
      <c r="Q34" s="19"/>
    </row>
    <row r="35" spans="1:17" ht="60" x14ac:dyDescent="0.2">
      <c r="A35" s="24" t="s">
        <v>106</v>
      </c>
      <c r="B35" s="25" t="s">
        <v>119</v>
      </c>
      <c r="C35" s="23">
        <v>2022</v>
      </c>
      <c r="D35" s="23">
        <v>2022</v>
      </c>
      <c r="E35" s="23">
        <v>2022</v>
      </c>
      <c r="F35" s="66">
        <v>1</v>
      </c>
      <c r="G35" s="68">
        <v>3.7999999999999999E-2</v>
      </c>
      <c r="H35" s="37">
        <v>0</v>
      </c>
      <c r="I35" s="57">
        <f t="shared" si="1"/>
        <v>3.7999999999999999E-2</v>
      </c>
      <c r="J35" s="68">
        <v>3.7499999999999999E-2</v>
      </c>
      <c r="K35" s="37"/>
      <c r="L35" s="57">
        <f t="shared" si="3"/>
        <v>-5.0000000000000044E-4</v>
      </c>
      <c r="M35" s="37">
        <v>0</v>
      </c>
      <c r="N35" s="57">
        <f t="shared" si="2"/>
        <v>-5.0000000000000044E-4</v>
      </c>
      <c r="O35" s="68">
        <v>0</v>
      </c>
      <c r="P35" s="22"/>
      <c r="Q35" s="19"/>
    </row>
    <row r="36" spans="1:17" ht="60" x14ac:dyDescent="0.2">
      <c r="A36" s="24" t="s">
        <v>107</v>
      </c>
      <c r="B36" s="25" t="s">
        <v>116</v>
      </c>
      <c r="C36" s="23">
        <v>2022</v>
      </c>
      <c r="D36" s="23">
        <v>2022</v>
      </c>
      <c r="E36" s="23">
        <v>2022</v>
      </c>
      <c r="F36" s="66">
        <v>1</v>
      </c>
      <c r="G36" s="68">
        <v>4.5999999999999999E-2</v>
      </c>
      <c r="H36" s="37">
        <v>0</v>
      </c>
      <c r="I36" s="57">
        <f t="shared" si="1"/>
        <v>4.5999999999999999E-2</v>
      </c>
      <c r="J36" s="68">
        <v>4.5833329999999999E-2</v>
      </c>
      <c r="K36" s="37"/>
      <c r="L36" s="57">
        <f>J36-I36</f>
        <v>-1.6667000000000071E-4</v>
      </c>
      <c r="M36" s="37">
        <v>0</v>
      </c>
      <c r="N36" s="57">
        <f t="shared" si="2"/>
        <v>-1.6667000000000071E-4</v>
      </c>
      <c r="O36" s="68">
        <v>0</v>
      </c>
      <c r="P36" s="22"/>
      <c r="Q36" s="19"/>
    </row>
    <row r="37" spans="1:17" ht="45" x14ac:dyDescent="0.2">
      <c r="A37" s="24" t="s">
        <v>108</v>
      </c>
      <c r="B37" s="25" t="s">
        <v>115</v>
      </c>
      <c r="C37" s="23">
        <v>2022</v>
      </c>
      <c r="D37" s="23">
        <v>2022</v>
      </c>
      <c r="E37" s="23">
        <v>2022</v>
      </c>
      <c r="F37" s="66">
        <v>1</v>
      </c>
      <c r="G37" s="68">
        <v>1.653</v>
      </c>
      <c r="H37" s="37">
        <v>0</v>
      </c>
      <c r="I37" s="57">
        <f t="shared" si="1"/>
        <v>1.653</v>
      </c>
      <c r="J37" s="68">
        <v>1.7021511499999999</v>
      </c>
      <c r="K37" s="37"/>
      <c r="L37" s="57">
        <f t="shared" si="3"/>
        <v>4.9151149999999921E-2</v>
      </c>
      <c r="M37" s="37">
        <v>0</v>
      </c>
      <c r="N37" s="57">
        <f t="shared" si="2"/>
        <v>4.9151149999999921E-2</v>
      </c>
      <c r="O37" s="68">
        <v>0</v>
      </c>
      <c r="P37" s="22" t="s">
        <v>127</v>
      </c>
      <c r="Q37" s="19"/>
    </row>
    <row r="38" spans="1:17" ht="31.5" x14ac:dyDescent="0.2">
      <c r="A38" s="30" t="s">
        <v>130</v>
      </c>
      <c r="B38" s="25" t="s">
        <v>129</v>
      </c>
      <c r="C38" s="29">
        <v>2022</v>
      </c>
      <c r="D38" s="29">
        <v>2022</v>
      </c>
      <c r="E38" s="29">
        <v>2022</v>
      </c>
      <c r="F38" s="66">
        <v>1</v>
      </c>
      <c r="G38" s="68">
        <v>14.531999999999998</v>
      </c>
      <c r="H38" s="37"/>
      <c r="I38" s="57">
        <f t="shared" si="1"/>
        <v>14.531999999999998</v>
      </c>
      <c r="J38" s="68">
        <v>15.22134758</v>
      </c>
      <c r="K38" s="37"/>
      <c r="L38" s="57">
        <f t="shared" si="3"/>
        <v>0.68934758000000151</v>
      </c>
      <c r="M38" s="37"/>
      <c r="N38" s="57">
        <f t="shared" ref="N38:N40" si="4">L38-O38</f>
        <v>0.68934758000000151</v>
      </c>
      <c r="O38" s="68"/>
      <c r="P38" s="22" t="s">
        <v>127</v>
      </c>
      <c r="Q38" s="19"/>
    </row>
    <row r="39" spans="1:17" ht="75" x14ac:dyDescent="0.2">
      <c r="A39" s="30" t="s">
        <v>131</v>
      </c>
      <c r="B39" s="25" t="s">
        <v>133</v>
      </c>
      <c r="C39" s="29">
        <v>2022</v>
      </c>
      <c r="D39" s="29">
        <v>2022</v>
      </c>
      <c r="E39" s="29">
        <v>2022</v>
      </c>
      <c r="F39" s="66">
        <v>1</v>
      </c>
      <c r="G39" s="68">
        <v>7.5519999999999987</v>
      </c>
      <c r="H39" s="37"/>
      <c r="I39" s="57">
        <f t="shared" si="1"/>
        <v>7.5519999999999987</v>
      </c>
      <c r="J39" s="68">
        <v>12.97616307</v>
      </c>
      <c r="K39" s="37"/>
      <c r="L39" s="57">
        <f t="shared" si="3"/>
        <v>5.4241630700000014</v>
      </c>
      <c r="M39" s="37"/>
      <c r="N39" s="57">
        <f t="shared" si="4"/>
        <v>-0.50238693000000012</v>
      </c>
      <c r="O39" s="68">
        <v>5.9265500000000015</v>
      </c>
      <c r="P39" s="22"/>
      <c r="Q39" s="19"/>
    </row>
    <row r="40" spans="1:17" ht="75" x14ac:dyDescent="0.2">
      <c r="A40" s="30" t="s">
        <v>132</v>
      </c>
      <c r="B40" s="25" t="s">
        <v>134</v>
      </c>
      <c r="C40" s="29">
        <v>2022</v>
      </c>
      <c r="D40" s="29">
        <v>2022</v>
      </c>
      <c r="E40" s="29">
        <v>2022</v>
      </c>
      <c r="F40" s="66">
        <v>1</v>
      </c>
      <c r="G40" s="68">
        <v>15.381999999999998</v>
      </c>
      <c r="H40" s="37"/>
      <c r="I40" s="57">
        <f t="shared" si="1"/>
        <v>15.381999999999998</v>
      </c>
      <c r="J40" s="68">
        <v>17.008950729999999</v>
      </c>
      <c r="K40" s="37"/>
      <c r="L40" s="57">
        <f t="shared" si="3"/>
        <v>1.6269507300000008</v>
      </c>
      <c r="M40" s="37"/>
      <c r="N40" s="57">
        <f t="shared" si="4"/>
        <v>3.675750729999999</v>
      </c>
      <c r="O40" s="68">
        <v>-2.0487999999999982</v>
      </c>
      <c r="P40" s="22"/>
      <c r="Q40" s="19"/>
    </row>
    <row r="41" spans="1:17" ht="44.25" customHeight="1" x14ac:dyDescent="0.2">
      <c r="A41" s="58"/>
      <c r="B41" s="59"/>
      <c r="C41" s="60"/>
      <c r="D41" s="60"/>
      <c r="E41" s="60"/>
      <c r="F41" s="61"/>
      <c r="G41" s="62"/>
      <c r="H41" s="63"/>
      <c r="I41" s="64"/>
      <c r="J41" s="62"/>
      <c r="K41" s="63"/>
      <c r="L41" s="64"/>
      <c r="M41" s="63"/>
      <c r="N41" s="64"/>
      <c r="O41" s="63"/>
      <c r="P41" s="65"/>
      <c r="Q41" s="19"/>
    </row>
    <row r="43" spans="1:17" x14ac:dyDescent="0.2">
      <c r="A43" s="21" t="s">
        <v>80</v>
      </c>
      <c r="B43" s="94" t="s">
        <v>79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</row>
    <row r="44" spans="1:17" x14ac:dyDescent="0.2">
      <c r="A44" s="4" t="s">
        <v>81</v>
      </c>
      <c r="B44" s="91" t="s">
        <v>85</v>
      </c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</row>
    <row r="45" spans="1:17" x14ac:dyDescent="0.2">
      <c r="A45" s="4" t="s">
        <v>82</v>
      </c>
      <c r="B45" s="91" t="s">
        <v>86</v>
      </c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</row>
    <row r="46" spans="1:17" x14ac:dyDescent="0.2">
      <c r="A46" s="4" t="s">
        <v>83</v>
      </c>
      <c r="B46" s="91" t="s">
        <v>87</v>
      </c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</row>
    <row r="47" spans="1:17" x14ac:dyDescent="0.2">
      <c r="A47" s="4" t="s">
        <v>84</v>
      </c>
      <c r="B47" s="91" t="s">
        <v>88</v>
      </c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</row>
    <row r="51" spans="10:10" s="72" customFormat="1" ht="18" x14ac:dyDescent="0.25">
      <c r="J51" s="71"/>
    </row>
  </sheetData>
  <mergeCells count="44">
    <mergeCell ref="I13:P13"/>
    <mergeCell ref="I14:P14"/>
    <mergeCell ref="A17:P17"/>
    <mergeCell ref="A18:B18"/>
    <mergeCell ref="C18:P18"/>
    <mergeCell ref="L21:L23"/>
    <mergeCell ref="H21:H23"/>
    <mergeCell ref="G21:G23"/>
    <mergeCell ref="F16:P16"/>
    <mergeCell ref="A16:E16"/>
    <mergeCell ref="A20:A23"/>
    <mergeCell ref="D20:E20"/>
    <mergeCell ref="G20:K20"/>
    <mergeCell ref="D21:D23"/>
    <mergeCell ref="E21:E23"/>
    <mergeCell ref="B47:P47"/>
    <mergeCell ref="M21:O21"/>
    <mergeCell ref="P21:P23"/>
    <mergeCell ref="M22:M23"/>
    <mergeCell ref="N22:N23"/>
    <mergeCell ref="B43:P43"/>
    <mergeCell ref="B46:P46"/>
    <mergeCell ref="B44:P44"/>
    <mergeCell ref="B45:P45"/>
    <mergeCell ref="F20:F23"/>
    <mergeCell ref="L20:O20"/>
    <mergeCell ref="O22:O23"/>
    <mergeCell ref="I21:J22"/>
    <mergeCell ref="B20:B23"/>
    <mergeCell ref="C20:C23"/>
    <mergeCell ref="K21:K23"/>
    <mergeCell ref="D8:O8"/>
    <mergeCell ref="D9:O9"/>
    <mergeCell ref="D10:O10"/>
    <mergeCell ref="O1:P1"/>
    <mergeCell ref="C2:D2"/>
    <mergeCell ref="C3:D3"/>
    <mergeCell ref="A7:D7"/>
    <mergeCell ref="K2:P2"/>
    <mergeCell ref="K3:P3"/>
    <mergeCell ref="K4:L4"/>
    <mergeCell ref="K5:L5"/>
    <mergeCell ref="N4:P4"/>
    <mergeCell ref="N5:P5"/>
  </mergeCells>
  <phoneticPr fontId="13" type="noConversion"/>
  <printOptions horizontalCentered="1"/>
  <pageMargins left="0.39370078740157483" right="0.39370078740157483" top="0.59055118110236227" bottom="0.19685039370078741" header="0" footer="0"/>
  <pageSetup paperSize="9" scale="4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7"/>
  <sheetViews>
    <sheetView tabSelected="1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B37" sqref="B37:G38"/>
    </sheetView>
  </sheetViews>
  <sheetFormatPr defaultRowHeight="12.75" outlineLevelRow="1" x14ac:dyDescent="0.2"/>
  <cols>
    <col min="1" max="1" width="14.85546875" style="1" customWidth="1"/>
    <col min="2" max="2" width="70.140625" style="1" customWidth="1"/>
    <col min="3" max="6" width="13.5703125" style="1" customWidth="1"/>
    <col min="7" max="7" width="34.7109375" style="1" customWidth="1"/>
    <col min="8" max="16384" width="9.140625" style="1"/>
  </cols>
  <sheetData>
    <row r="1" spans="1:7" ht="15.75" x14ac:dyDescent="0.2">
      <c r="G1" s="2" t="s">
        <v>90</v>
      </c>
    </row>
    <row r="2" spans="1:7" ht="15.75" x14ac:dyDescent="0.2">
      <c r="G2" s="2"/>
    </row>
    <row r="3" spans="1:7" ht="54.75" customHeight="1" x14ac:dyDescent="0.2">
      <c r="A3" s="105" t="s">
        <v>27</v>
      </c>
      <c r="B3" s="105" t="s">
        <v>10</v>
      </c>
      <c r="C3" s="105" t="s">
        <v>89</v>
      </c>
      <c r="D3" s="105"/>
      <c r="E3" s="105" t="s">
        <v>21</v>
      </c>
      <c r="F3" s="105"/>
      <c r="G3" s="105" t="s">
        <v>11</v>
      </c>
    </row>
    <row r="4" spans="1:7" ht="30" x14ac:dyDescent="0.2">
      <c r="A4" s="105"/>
      <c r="B4" s="105"/>
      <c r="C4" s="40" t="s">
        <v>29</v>
      </c>
      <c r="D4" s="40" t="s">
        <v>30</v>
      </c>
      <c r="E4" s="40" t="s">
        <v>28</v>
      </c>
      <c r="F4" s="40" t="s">
        <v>5</v>
      </c>
      <c r="G4" s="105"/>
    </row>
    <row r="5" spans="1:7" ht="15" x14ac:dyDescent="0.2">
      <c r="A5" s="41"/>
      <c r="B5" s="40">
        <v>1</v>
      </c>
      <c r="C5" s="40">
        <v>2</v>
      </c>
      <c r="D5" s="40">
        <v>3</v>
      </c>
      <c r="E5" s="40">
        <v>4</v>
      </c>
      <c r="F5" s="40">
        <v>5</v>
      </c>
      <c r="G5" s="40">
        <v>6</v>
      </c>
    </row>
    <row r="6" spans="1:7" ht="15.75" x14ac:dyDescent="0.2">
      <c r="A6" s="41"/>
      <c r="B6" s="42" t="s">
        <v>1</v>
      </c>
      <c r="C6" s="46">
        <f>C7+C16+C22+C23+C26+C27</f>
        <v>91.137</v>
      </c>
      <c r="D6" s="46">
        <f>D7+D16+D22+D23+D26+D27</f>
        <v>111.51811531999998</v>
      </c>
      <c r="E6" s="46">
        <f>E7+E16+E22+E23+E26+E27</f>
        <v>20.381115319999981</v>
      </c>
      <c r="F6" s="48">
        <f>IF(C6=0,,E6/C6)</f>
        <v>0.22363162403853518</v>
      </c>
      <c r="G6" s="40" t="s">
        <v>101</v>
      </c>
    </row>
    <row r="7" spans="1:7" ht="15" x14ac:dyDescent="0.2">
      <c r="A7" s="44" t="s">
        <v>31</v>
      </c>
      <c r="B7" s="42" t="s">
        <v>32</v>
      </c>
      <c r="C7" s="50">
        <f>C8+C12+C13</f>
        <v>91.137</v>
      </c>
      <c r="D7" s="50">
        <f t="shared" ref="D7:E7" si="0">D8+D12+D13</f>
        <v>111.51811531999998</v>
      </c>
      <c r="E7" s="50">
        <f t="shared" si="0"/>
        <v>20.381115319999981</v>
      </c>
      <c r="F7" s="47">
        <f t="shared" ref="F7:F27" si="1">IF(C7=0,,E7/C7)</f>
        <v>0.22363162403853518</v>
      </c>
      <c r="G7" s="40" t="s">
        <v>101</v>
      </c>
    </row>
    <row r="8" spans="1:7" ht="15" x14ac:dyDescent="0.2">
      <c r="A8" s="44" t="s">
        <v>33</v>
      </c>
      <c r="B8" s="42" t="s">
        <v>34</v>
      </c>
      <c r="C8" s="43">
        <v>45.298000000000002</v>
      </c>
      <c r="D8" s="43">
        <f>'Приложение 1. Табл.1'!J38+'Приложение 1. Табл.1'!J39+'Приложение 1. Табл.1'!J40+4.15345011</f>
        <v>49.359911489999995</v>
      </c>
      <c r="E8" s="45">
        <f t="shared" ref="E8:E27" si="2">D8-C8</f>
        <v>4.0619114899999929</v>
      </c>
      <c r="F8" s="47">
        <f t="shared" si="1"/>
        <v>8.967087928826864E-2</v>
      </c>
      <c r="G8" s="70" t="s">
        <v>136</v>
      </c>
    </row>
    <row r="9" spans="1:7" ht="15" hidden="1" outlineLevel="1" x14ac:dyDescent="0.2">
      <c r="A9" s="44" t="s">
        <v>35</v>
      </c>
      <c r="B9" s="42" t="s">
        <v>36</v>
      </c>
      <c r="C9" s="43"/>
      <c r="D9" s="43"/>
      <c r="E9" s="45">
        <f t="shared" si="2"/>
        <v>0</v>
      </c>
      <c r="F9" s="47">
        <f t="shared" si="1"/>
        <v>0</v>
      </c>
      <c r="G9" s="40" t="s">
        <v>101</v>
      </c>
    </row>
    <row r="10" spans="1:7" ht="15" hidden="1" outlineLevel="1" x14ac:dyDescent="0.2">
      <c r="A10" s="44" t="s">
        <v>37</v>
      </c>
      <c r="B10" s="42" t="s">
        <v>38</v>
      </c>
      <c r="C10" s="43"/>
      <c r="D10" s="43"/>
      <c r="E10" s="45">
        <f t="shared" si="2"/>
        <v>0</v>
      </c>
      <c r="F10" s="47">
        <f t="shared" si="1"/>
        <v>0</v>
      </c>
      <c r="G10" s="40" t="s">
        <v>101</v>
      </c>
    </row>
    <row r="11" spans="1:7" ht="15" hidden="1" outlineLevel="1" x14ac:dyDescent="0.2">
      <c r="A11" s="44" t="s">
        <v>39</v>
      </c>
      <c r="B11" s="42" t="s">
        <v>40</v>
      </c>
      <c r="C11" s="43"/>
      <c r="D11" s="43"/>
      <c r="E11" s="45">
        <f t="shared" si="2"/>
        <v>0</v>
      </c>
      <c r="F11" s="47">
        <f t="shared" si="1"/>
        <v>0</v>
      </c>
      <c r="G11" s="40" t="s">
        <v>101</v>
      </c>
    </row>
    <row r="12" spans="1:7" ht="15" collapsed="1" x14ac:dyDescent="0.2">
      <c r="A12" s="44" t="s">
        <v>41</v>
      </c>
      <c r="B12" s="42" t="s">
        <v>42</v>
      </c>
      <c r="C12" s="43">
        <v>45.838999999999999</v>
      </c>
      <c r="D12" s="43">
        <f>SUM('Приложение 1. Табл.1'!J26:J37)-D13-4.15345011</f>
        <v>49.045703829999987</v>
      </c>
      <c r="E12" s="45">
        <f t="shared" si="2"/>
        <v>3.2067038299999879</v>
      </c>
      <c r="F12" s="47">
        <f t="shared" si="1"/>
        <v>6.9955798119504961E-2</v>
      </c>
      <c r="G12" s="70" t="s">
        <v>135</v>
      </c>
    </row>
    <row r="13" spans="1:7" ht="15" x14ac:dyDescent="0.2">
      <c r="A13" s="44" t="s">
        <v>43</v>
      </c>
      <c r="B13" s="42" t="s">
        <v>12</v>
      </c>
      <c r="C13" s="45">
        <f>SUM(C14:C15)</f>
        <v>0</v>
      </c>
      <c r="D13" s="69">
        <v>13.112500000000001</v>
      </c>
      <c r="E13" s="45">
        <f t="shared" si="2"/>
        <v>13.112500000000001</v>
      </c>
      <c r="F13" s="47">
        <f t="shared" si="1"/>
        <v>0</v>
      </c>
      <c r="G13" s="70" t="s">
        <v>136</v>
      </c>
    </row>
    <row r="14" spans="1:7" ht="15" hidden="1" outlineLevel="1" x14ac:dyDescent="0.2">
      <c r="A14" s="44" t="s">
        <v>44</v>
      </c>
      <c r="B14" s="42" t="s">
        <v>45</v>
      </c>
      <c r="C14" s="43"/>
      <c r="D14" s="43"/>
      <c r="E14" s="45">
        <f t="shared" si="2"/>
        <v>0</v>
      </c>
      <c r="F14" s="49">
        <f t="shared" si="1"/>
        <v>0</v>
      </c>
      <c r="G14" s="40" t="s">
        <v>101</v>
      </c>
    </row>
    <row r="15" spans="1:7" ht="15" hidden="1" outlineLevel="1" x14ac:dyDescent="0.2">
      <c r="A15" s="44" t="s">
        <v>26</v>
      </c>
      <c r="B15" s="41"/>
      <c r="C15" s="43"/>
      <c r="D15" s="43"/>
      <c r="E15" s="45">
        <f t="shared" si="2"/>
        <v>0</v>
      </c>
      <c r="F15" s="49">
        <f t="shared" si="1"/>
        <v>0</v>
      </c>
      <c r="G15" s="40" t="s">
        <v>101</v>
      </c>
    </row>
    <row r="16" spans="1:7" ht="15" collapsed="1" x14ac:dyDescent="0.2">
      <c r="A16" s="44" t="s">
        <v>46</v>
      </c>
      <c r="B16" s="42" t="s">
        <v>47</v>
      </c>
      <c r="C16" s="43"/>
      <c r="D16" s="43"/>
      <c r="E16" s="45">
        <f t="shared" si="2"/>
        <v>0</v>
      </c>
      <c r="F16" s="49">
        <f t="shared" si="1"/>
        <v>0</v>
      </c>
      <c r="G16" s="40" t="s">
        <v>101</v>
      </c>
    </row>
    <row r="17" spans="1:7" ht="15" x14ac:dyDescent="0.2">
      <c r="A17" s="44" t="s">
        <v>48</v>
      </c>
      <c r="B17" s="42" t="s">
        <v>13</v>
      </c>
      <c r="C17" s="43"/>
      <c r="D17" s="43"/>
      <c r="E17" s="45">
        <f t="shared" si="2"/>
        <v>0</v>
      </c>
      <c r="F17" s="49">
        <f t="shared" si="1"/>
        <v>0</v>
      </c>
      <c r="G17" s="40" t="s">
        <v>101</v>
      </c>
    </row>
    <row r="18" spans="1:7" ht="15" x14ac:dyDescent="0.2">
      <c r="A18" s="44" t="s">
        <v>49</v>
      </c>
      <c r="B18" s="42" t="s">
        <v>50</v>
      </c>
      <c r="C18" s="43"/>
      <c r="D18" s="43"/>
      <c r="E18" s="45">
        <f t="shared" si="2"/>
        <v>0</v>
      </c>
      <c r="F18" s="49">
        <f t="shared" si="1"/>
        <v>0</v>
      </c>
      <c r="G18" s="40" t="s">
        <v>101</v>
      </c>
    </row>
    <row r="19" spans="1:7" ht="15" x14ac:dyDescent="0.2">
      <c r="A19" s="44" t="s">
        <v>51</v>
      </c>
      <c r="B19" s="42" t="s">
        <v>15</v>
      </c>
      <c r="C19" s="43"/>
      <c r="D19" s="43"/>
      <c r="E19" s="45">
        <f t="shared" si="2"/>
        <v>0</v>
      </c>
      <c r="F19" s="49">
        <f t="shared" si="1"/>
        <v>0</v>
      </c>
      <c r="G19" s="40" t="s">
        <v>101</v>
      </c>
    </row>
    <row r="20" spans="1:7" ht="15" hidden="1" outlineLevel="1" x14ac:dyDescent="0.2">
      <c r="A20" s="44" t="s">
        <v>52</v>
      </c>
      <c r="B20" s="42" t="s">
        <v>45</v>
      </c>
      <c r="C20" s="43"/>
      <c r="D20" s="43"/>
      <c r="E20" s="45">
        <f t="shared" si="2"/>
        <v>0</v>
      </c>
      <c r="F20" s="49">
        <f t="shared" si="1"/>
        <v>0</v>
      </c>
      <c r="G20" s="40" t="s">
        <v>101</v>
      </c>
    </row>
    <row r="21" spans="1:7" ht="15" hidden="1" outlineLevel="1" x14ac:dyDescent="0.2">
      <c r="A21" s="44" t="s">
        <v>26</v>
      </c>
      <c r="B21" s="41"/>
      <c r="C21" s="43"/>
      <c r="D21" s="43"/>
      <c r="E21" s="45">
        <f t="shared" si="2"/>
        <v>0</v>
      </c>
      <c r="F21" s="49">
        <f t="shared" si="1"/>
        <v>0</v>
      </c>
      <c r="G21" s="40" t="s">
        <v>101</v>
      </c>
    </row>
    <row r="22" spans="1:7" ht="15" collapsed="1" x14ac:dyDescent="0.2">
      <c r="A22" s="44" t="s">
        <v>53</v>
      </c>
      <c r="B22" s="42" t="s">
        <v>14</v>
      </c>
      <c r="C22" s="43"/>
      <c r="D22" s="43"/>
      <c r="E22" s="45">
        <f t="shared" si="2"/>
        <v>0</v>
      </c>
      <c r="F22" s="49">
        <f t="shared" si="1"/>
        <v>0</v>
      </c>
      <c r="G22" s="40" t="s">
        <v>101</v>
      </c>
    </row>
    <row r="23" spans="1:7" ht="15" x14ac:dyDescent="0.2">
      <c r="A23" s="44" t="s">
        <v>54</v>
      </c>
      <c r="B23" s="42" t="s">
        <v>55</v>
      </c>
      <c r="C23" s="43"/>
      <c r="D23" s="43"/>
      <c r="E23" s="45">
        <f t="shared" si="2"/>
        <v>0</v>
      </c>
      <c r="F23" s="49">
        <f t="shared" si="1"/>
        <v>0</v>
      </c>
      <c r="G23" s="40" t="s">
        <v>101</v>
      </c>
    </row>
    <row r="24" spans="1:7" ht="15" x14ac:dyDescent="0.2">
      <c r="A24" s="44" t="s">
        <v>56</v>
      </c>
      <c r="B24" s="42" t="s">
        <v>57</v>
      </c>
      <c r="C24" s="43"/>
      <c r="D24" s="43"/>
      <c r="E24" s="45">
        <f t="shared" si="2"/>
        <v>0</v>
      </c>
      <c r="F24" s="49">
        <f t="shared" si="1"/>
        <v>0</v>
      </c>
      <c r="G24" s="40" t="s">
        <v>101</v>
      </c>
    </row>
    <row r="25" spans="1:7" ht="15" x14ac:dyDescent="0.2">
      <c r="A25" s="44"/>
      <c r="B25" s="42" t="s">
        <v>2</v>
      </c>
      <c r="C25" s="43"/>
      <c r="D25" s="43"/>
      <c r="E25" s="45">
        <f t="shared" si="2"/>
        <v>0</v>
      </c>
      <c r="F25" s="49">
        <f t="shared" si="1"/>
        <v>0</v>
      </c>
      <c r="G25" s="40" t="s">
        <v>101</v>
      </c>
    </row>
    <row r="26" spans="1:7" ht="15" x14ac:dyDescent="0.2">
      <c r="A26" s="44" t="s">
        <v>58</v>
      </c>
      <c r="B26" s="42" t="s">
        <v>59</v>
      </c>
      <c r="C26" s="43"/>
      <c r="D26" s="43"/>
      <c r="E26" s="45">
        <f t="shared" si="2"/>
        <v>0</v>
      </c>
      <c r="F26" s="49">
        <f t="shared" si="1"/>
        <v>0</v>
      </c>
      <c r="G26" s="40" t="s">
        <v>101</v>
      </c>
    </row>
    <row r="27" spans="1:7" ht="15" x14ac:dyDescent="0.2">
      <c r="A27" s="44" t="s">
        <v>60</v>
      </c>
      <c r="B27" s="42" t="s">
        <v>61</v>
      </c>
      <c r="C27" s="43"/>
      <c r="D27" s="43"/>
      <c r="E27" s="45">
        <f t="shared" si="2"/>
        <v>0</v>
      </c>
      <c r="F27" s="49">
        <f t="shared" si="1"/>
        <v>0</v>
      </c>
      <c r="G27" s="40" t="s">
        <v>101</v>
      </c>
    </row>
    <row r="29" spans="1:7" ht="26.25" customHeight="1" x14ac:dyDescent="0.2">
      <c r="A29" s="73" t="s">
        <v>80</v>
      </c>
      <c r="B29" s="104" t="s">
        <v>79</v>
      </c>
      <c r="C29" s="104"/>
      <c r="D29" s="104"/>
      <c r="E29" s="104"/>
      <c r="F29" s="104"/>
      <c r="G29" s="104"/>
    </row>
    <row r="30" spans="1:7" x14ac:dyDescent="0.2">
      <c r="A30" s="73" t="s">
        <v>81</v>
      </c>
      <c r="B30" s="104" t="s">
        <v>85</v>
      </c>
      <c r="C30" s="104"/>
      <c r="D30" s="104"/>
      <c r="E30" s="104"/>
      <c r="F30" s="104"/>
      <c r="G30" s="104"/>
    </row>
    <row r="31" spans="1:7" x14ac:dyDescent="0.2">
      <c r="A31" s="73" t="s">
        <v>82</v>
      </c>
      <c r="B31" s="104" t="s">
        <v>86</v>
      </c>
      <c r="C31" s="104"/>
      <c r="D31" s="104"/>
      <c r="E31" s="104"/>
      <c r="F31" s="104"/>
      <c r="G31" s="104"/>
    </row>
    <row r="32" spans="1:7" x14ac:dyDescent="0.2">
      <c r="A32" s="73" t="s">
        <v>83</v>
      </c>
      <c r="B32" s="104" t="s">
        <v>87</v>
      </c>
      <c r="C32" s="104"/>
      <c r="D32" s="104"/>
      <c r="E32" s="104"/>
      <c r="F32" s="104"/>
      <c r="G32" s="104"/>
    </row>
    <row r="33" spans="1:7" x14ac:dyDescent="0.2">
      <c r="A33" s="73" t="s">
        <v>84</v>
      </c>
      <c r="B33" s="104" t="s">
        <v>88</v>
      </c>
      <c r="C33" s="104"/>
      <c r="D33" s="104"/>
      <c r="E33" s="104"/>
      <c r="F33" s="104"/>
      <c r="G33" s="104"/>
    </row>
    <row r="37" spans="1:7" s="75" customFormat="1" ht="15.75" x14ac:dyDescent="0.25">
      <c r="B37" s="74"/>
      <c r="E37" s="76"/>
      <c r="F37" s="77"/>
      <c r="G37" s="78"/>
    </row>
  </sheetData>
  <mergeCells count="10">
    <mergeCell ref="B31:G31"/>
    <mergeCell ref="B32:G32"/>
    <mergeCell ref="B33:G33"/>
    <mergeCell ref="A3:A4"/>
    <mergeCell ref="B3:B4"/>
    <mergeCell ref="C3:D3"/>
    <mergeCell ref="E3:F3"/>
    <mergeCell ref="G3:G4"/>
    <mergeCell ref="B29:G29"/>
    <mergeCell ref="B30:G30"/>
  </mergeCells>
  <phoneticPr fontId="13" type="noConversion"/>
  <printOptions horizontalCentered="1"/>
  <pageMargins left="0.39370078740157483" right="0.39370078740157483" top="0.7874015748031496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Приложение 1. Табл.1</vt:lpstr>
      <vt:lpstr>Приложение 1. Табл. 2</vt:lpstr>
      <vt:lpstr>'Приложение 1. Табл.1'!sub_1111</vt:lpstr>
      <vt:lpstr>'Приложение 1. Табл.1'!sub_2222</vt:lpstr>
      <vt:lpstr>'Приложение 1. Табл.1'!sub_3333</vt:lpstr>
      <vt:lpstr>'Приложение 1. Табл.1'!sub_4444</vt:lpstr>
      <vt:lpstr>'Приложение 1. Табл. 2'!Область_печати</vt:lpstr>
      <vt:lpstr>'Приложение 1. Табл.1'!Область_печати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Кротиков Лаврентий Михайлович</cp:lastModifiedBy>
  <cp:lastPrinted>2023-04-13T06:31:03Z</cp:lastPrinted>
  <dcterms:created xsi:type="dcterms:W3CDTF">2004-06-16T07:44:42Z</dcterms:created>
  <dcterms:modified xsi:type="dcterms:W3CDTF">2023-04-13T06:37:45Z</dcterms:modified>
</cp:coreProperties>
</file>